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<sst xmlns="http://schemas.openxmlformats.org/spreadsheetml/2006/main" count="518" uniqueCount="499">
  <si>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</si>
  <si>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</si>
  <si>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</si>
  <si>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</si>
  <si>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</si>
  <si>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</si>
  <si>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</si>
  <si>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</si>
  <si>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</si>
  <si>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</si>
  <si>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</si>
  <si>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</si>
  <si>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</si>
  <si>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</si>
  <si>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</si>
  <si>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</si>
  <si>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</si>
  <si>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</si>
  <si>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</si>
  <si>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</si>
  <si>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</si>
  <si>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</si>
  <si>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</si>
  <si>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</si>
  <si>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</si>
  <si>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</si>
  <si>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</si>
  <si>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</si>
  <si>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</si>
  <si>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</si>
  <si>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</si>
  <si>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</si>
  <si>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</si>
  <si>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</si>
  <si>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</si>
  <si>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</si>
  <si>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</si>
  <si>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</si>
  <si>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</si>
  <si>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</si>
  <si>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</si>
  <si>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</si>
  <si>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</si>
  <si>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</si>
  <si>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</si>
  <si>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</si>
  <si>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</si>
  <si>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</si>
  <si>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</si>
  <si>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</si>
  <si>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</si>
  <si>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</si>
  <si>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</si>
  <si>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</si>
  <si>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</si>
  <si>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</si>
  <si>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</si>
  <si>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</si>
  <si>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</si>
  <si>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</si>
  <si>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</si>
  <si>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</si>
  <si>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</si>
  <si>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</si>
  <si>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</si>
  <si>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</si>
  <si>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</si>
  <si>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</si>
  <si>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</si>
  <si>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</si>
  <si>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</si>
  <si>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</si>
  <si>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</si>
  <si>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</si>
  <si>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</si>
  <si>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</si>
  <si>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</si>
  <si>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</si>
  <si>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</si>
  <si>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</si>
  <si>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</si>
  <si>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</si>
  <si>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</si>
  <si>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</si>
  <si>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</si>
  <si>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</si>
  <si>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</si>
  <si>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</si>
  <si>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</si>
  <si>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</si>
  <si>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</si>
  <si>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</si>
  <si>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</si>
  <si>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</si>
  <si>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</si>
  <si>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</si>
  <si>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</si>
  <si>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</si>
  <si>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</si>
  <si>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</si>
  <si>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</si>
  <si>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</si>
  <si>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</si>
  <si>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</si>
  <si>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</si>
  <si>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</si>
  <si>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</si>
  <si>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</si>
  <si>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</si>
  <si>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</si>
  <si>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</si>
  <si>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</si>
  <si>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</si>
  <si>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</si>
  <si>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</si>
  <si>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</si>
  <si>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</si>
  <si>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</si>
  <si>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</si>
  <si>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</si>
  <si>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</si>
  <si>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</si>
  <si>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</si>
  <si>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</si>
  <si>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</si>
  <si>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</si>
  <si>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</si>
  <si>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</si>
  <si>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</si>
  <si>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</si>
  <si>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</si>
  <si>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</si>
  <si>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</si>
  <si>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</si>
  <si>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</si>
  <si>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</si>
  <si>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</si>
  <si>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</si>
  <si>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</si>
  <si>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</si>
  <si>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</si>
  <si>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</si>
  <si>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</si>
  <si>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</si>
  <si>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</si>
  <si>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</si>
  <si>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</si>
  <si>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</si>
  <si>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</si>
  <si>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</si>
  <si>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</si>
  <si>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</si>
  <si>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</si>
  <si>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</si>
  <si>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</si>
  <si>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</si>
  <si>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</si>
  <si>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</si>
  <si>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</si>
  <si>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</si>
  <si>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</si>
  <si>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</si>
  <si>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</si>
  <si>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</si>
  <si>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</si>
  <si>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</si>
  <si>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</si>
  <si>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</si>
  <si>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</si>
  <si>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</si>
  <si>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</si>
  <si>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</si>
  <si>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</si>
  <si>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</si>
  <si>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</si>
  <si>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</si>
  <si>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</si>
  <si>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</si>
  <si>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</si>
  <si>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</si>
  <si>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</si>
  <si>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</si>
  <si>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</si>
  <si>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</si>
  <si>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</si>
  <si>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</si>
  <si>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</si>
  <si>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</si>
  <si>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</si>
  <si>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</si>
  <si>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</si>
  <si>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</si>
  <si>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</si>
  <si>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</si>
  <si>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</si>
  <si>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</si>
  <si>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</si>
  <si>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</si>
  <si>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</si>
  <si>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</si>
  <si>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</si>
  <si>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</si>
  <si>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</si>
  <si>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</si>
  <si>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</si>
  <si>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</si>
  <si>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</si>
  <si>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</si>
  <si>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</si>
  <si>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</si>
  <si>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</si>
  <si>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</si>
  <si>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</si>
  <si>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</si>
  <si>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</si>
  <si>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</si>
  <si>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</si>
  <si>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</si>
  <si>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</si>
  <si>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</si>
  <si>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</si>
  <si>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</si>
  <si>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</si>
  <si>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</si>
  <si>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</si>
  <si>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</si>
  <si>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</si>
  <si>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</si>
  <si>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</si>
  <si>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</si>
  <si>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</si>
  <si>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</si>
  <si>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</si>
  <si>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</si>
  <si>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</si>
  <si>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</si>
  <si>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</si>
  <si>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</si>
  <si>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</si>
  <si>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</si>
  <si>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</si>
  <si>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</si>
  <si>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</si>
  <si>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</si>
  <si>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</si>
  <si>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</si>
  <si>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</si>
  <si>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</si>
  <si>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</si>
  <si>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</si>
  <si>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</si>
  <si>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</si>
  <si>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</si>
  <si>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</si>
  <si>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</si>
  <si>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</si>
  <si>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</si>
  <si>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</si>
  <si>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</si>
  <si>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</si>
  <si>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</si>
  <si>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</si>
  <si>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</si>
  <si>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</si>
  <si>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</si>
  <si>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</si>
  <si>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</si>
  <si>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</si>
  <si>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</si>
  <si>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</si>
  <si>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</si>
  <si>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</si>
  <si>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</si>
  <si>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</si>
  <si>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</si>
  <si>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</si>
  <si>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</si>
  <si>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</si>
  <si>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</si>
  <si>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</si>
  <si>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</si>
  <si>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</si>
  <si>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</si>
  <si>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</si>
  <si>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</si>
  <si>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</si>
  <si>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</si>
  <si>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</si>
  <si>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</si>
  <si>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</si>
  <si>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</si>
  <si>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</si>
  <si>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</si>
  <si>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</si>
  <si>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</si>
  <si>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</si>
  <si>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</si>
  <si>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</si>
  <si>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</si>
  <si>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</si>
  <si>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</si>
  <si>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</si>
  <si>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</si>
  <si>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</si>
  <si>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</si>
  <si>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</si>
  <si>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</si>
  <si>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</si>
  <si>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</si>
  <si>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</si>
  <si>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</si>
  <si>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</si>
  <si>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</si>
  <si>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</si>
  <si>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</si>
  <si>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</si>
  <si>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</si>
  <si>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</si>
  <si>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</si>
  <si>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</si>
  <si>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</si>
  <si>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</si>
  <si>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</si>
  <si>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</si>
  <si>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</si>
  <si>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</si>
  <si>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</si>
  <si>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</si>
  <si>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</si>
  <si>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</si>
  <si>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</si>
  <si>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</si>
  <si>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</si>
  <si>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</si>
  <si>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</si>
  <si>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</si>
  <si>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</si>
  <si>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</si>
  <si>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</si>
  <si>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</si>
  <si>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</si>
  <si>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</si>
  <si>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</si>
  <si>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</si>
  <si>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</si>
  <si>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</si>
  <si>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</si>
  <si>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</si>
  <si>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</si>
  <si>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</si>
  <si>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</si>
  <si>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</si>
  <si>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</si>
  <si>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</si>
  <si>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</si>
  <si>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</si>
  <si>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</si>
  <si>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</si>
  <si>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</si>
  <si>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</si>
  <si>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</si>
  <si>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</si>
  <si>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</si>
  <si>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</si>
  <si>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</si>
  <si>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</si>
  <si>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</si>
  <si>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</si>
  <si>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</si>
  <si>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</si>
  <si>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</si>
  <si>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</si>
  <si>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</si>
  <si>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</si>
  <si>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</si>
  <si>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</si>
  <si>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</si>
  <si>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</si>
  <si>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</si>
  <si>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</si>
  <si>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</si>
  <si>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</si>
  <si>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</si>
  <si>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</si>
  <si>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</si>
  <si>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</si>
  <si>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</si>
  <si>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</si>
  <si>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</si>
  <si>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</si>
  <si>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</si>
  <si>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</si>
  <si>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</si>
  <si>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</si>
  <si>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</si>
  <si>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</si>
  <si>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</si>
  <si>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</si>
  <si>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</si>
  <si>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</si>
  <si>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</si>
  <si>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</si>
  <si>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</si>
  <si>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</si>
  <si>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</si>
  <si>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</si>
  <si>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</si>
  <si>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</si>
  <si>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</si>
  <si>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</si>
  <si>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</si>
  <si>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</si>
  <si>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</si>
  <si>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</si>
  <si>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</si>
  <si>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</si>
  <si>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</si>
  <si>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</si>
  <si>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</si>
  <si>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</si>
  <si>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</si>
  <si>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</si>
  <si>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</si>
  <si>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</si>
  <si>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</si>
  <si>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</si>
  <si>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</si>
  <si>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</si>
  <si>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</si>
  <si>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</si>
  <si>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</si>
  <si>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</si>
  <si>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</si>
  <si>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</si>
  <si>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</si>
  <si>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</si>
  <si>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</si>
  <si>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</si>
  <si>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</si>
  <si>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</si>
  <si>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</si>
  <si>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</si>
  <si>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</si>
  <si>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</si>
  <si>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</si>
  <si>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</si>
  <si>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</si>
  <si>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</si>
  <si>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</si>
  <si>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</si>
  <si>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</si>
  <si>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</si>
  <si>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</si>
  <si>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</si>
  <si>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</si>
  <si>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</si>
  <si>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</si>
  <si>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</si>
  <si>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</si>
  <si>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</si>
  <si>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</si>
  <si>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</si>
  <si>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</si>
  <si>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</si>
  <si>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</si>
  <si>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</si>
  <si>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</si>
  <si>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</si>
  <si>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</si>
  <si>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</si>
  <si>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</si>
  <si>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</si>
  <si>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</si>
  <si>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</si>
  <si>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</si>
  <si>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</si>
  <si>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</si>
  <si>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</si>
  <si>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</si>
  <si>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</si>
  <si>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</si>
  <si>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</si>
  <si>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</si>
  <si>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</si>
  <si>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</si>
  <si>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</si>
  <si>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</si>
  <si>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</si>
  <si>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</si>
  <si>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</si>
  <si>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</si>
  <si>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</si>
  <si>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</si>
  <si>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</si>
  <si>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</si>
  <si>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</si>
  <si>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</si>
  <si>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</si>
  <si>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IDICO-PETROLEUM TRADING CONSTRUCTION INVESTMENT JOINT STOCK COMPANY(PXL)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</si>
</sst>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D2" sqref="D1:D16384"/>
    </sheetView>
  </sheetViews>
  <sheetFormatPr defaultColWidth="9.140625" defaultRowHeight="12"/>
  <cols>
    <col min="1" max="1" width="41.140625" style="0" hidden="1" customWidth="1"/>
    <col min="2" max="2" width="49.8515625" style="0" customWidth="1"/>
    <col min="3" max="3" width="5.8515625" style="0" hidden="1" customWidth="1"/>
    <col min="4" max="4" width="21.8515625" style="0" hidden="1" customWidth="1"/>
    <col min="5" max="5" width="17.00390625" style="0" bestFit="1" customWidth="1"/>
    <col min="6" max="6" width="20.00390625" style="0" customWidth="1"/>
  </cols>
  <sheetData>
    <row r="1" spans="1:5" ht="53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612603838876</v>
      </c>
      <c r="F10" s="24">
        <v>604472832728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481440971</v>
      </c>
      <c r="F11" s="20">
        <f>F12+F13</f>
        <v>400469638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481440971</v>
      </c>
      <c r="F12" s="21">
        <v>400469638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68580000000</v>
      </c>
      <c r="F14" s="20">
        <f>F15+F16+F17</f>
        <v>34900000000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68580000000</v>
      </c>
      <c r="F17" s="21">
        <v>34900000000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142366122718</v>
      </c>
      <c r="F18" s="20">
        <f>F19+F22+F23+F24+F25+F26+F27+F28</f>
        <v>134297323985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115528931974</v>
      </c>
      <c r="F19" s="21">
        <v>136232674889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8380832384</v>
      </c>
      <c r="F22" s="21">
        <v>342299703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20757892605</v>
      </c>
      <c r="F26" s="21">
        <v>23883638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-2301534245</v>
      </c>
      <c r="F27" s="21">
        <v>-2301534245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392249230414</v>
      </c>
      <c r="F29" s="20">
        <f>F30+F31</f>
        <v>401289744167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392249230414</v>
      </c>
      <c r="F30" s="21">
        <v>401289744167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8927044773</v>
      </c>
      <c r="F32" s="20">
        <f>F33+F36+F37+F38+F39</f>
        <v>9725540325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30000000</v>
      </c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8889465327</v>
      </c>
      <c r="F36" s="21">
        <v>9725540325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7579446</v>
      </c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404445482169</v>
      </c>
      <c r="F43" s="20">
        <f>F44+F54+F64+F67+F70+F76</f>
        <v>405605426184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166696367685</v>
      </c>
      <c r="F44" s="20">
        <f>F45+F46+F47+F48+F49+F50+F53</f>
        <v>166696367685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166696367685</v>
      </c>
      <c r="F50" s="21">
        <v>166696367685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11677084</v>
      </c>
      <c r="F54" s="20">
        <f>F55+F58+F61</f>
        <v>114858069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11677084</v>
      </c>
      <c r="F55" s="20">
        <f>F56+F57</f>
        <v>114858069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1350508182</v>
      </c>
      <c r="F56" s="21">
        <v>1404083132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-1338831098</v>
      </c>
      <c r="F57" s="21">
        <v>-1289225063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41782000</v>
      </c>
      <c r="F62" s="21">
        <v>41782000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-41782000</v>
      </c>
      <c r="F63" s="21">
        <v>-41782000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14078330524</v>
      </c>
      <c r="F67" s="20">
        <f>F68+F69</f>
        <v>14078330524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14078330524</v>
      </c>
      <c r="F69" s="21">
        <v>14078330524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207853438186</v>
      </c>
      <c r="F70" s="20">
        <f>F71+F72+F73+F74+F75</f>
        <v>207853438186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215515000000</v>
      </c>
      <c r="F72" s="21">
        <v>215515000000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67882391454</v>
      </c>
      <c r="F73" s="21">
        <v>67882391454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-75543953268</v>
      </c>
      <c r="F74" s="21">
        <v>-75543953268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15805668690</v>
      </c>
      <c r="F76" s="20">
        <f>F77+F78+F79+F80</f>
        <v>16862431720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15805668690</v>
      </c>
      <c r="F77" s="21">
        <v>16862431720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1017049321045</v>
      </c>
      <c r="F81" s="20">
        <f>F10+F43</f>
        <v>1010078258912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178913238362</v>
      </c>
      <c r="F83" s="20">
        <f>F84+F106</f>
        <v>177964821040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178913238362</v>
      </c>
      <c r="F84" s="20">
        <f>F85+F88+F89+F90+F91+F92+F93+F94+F95+F97+F98+F99+F100+F101+F102</f>
        <v>177964821040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14800917841</v>
      </c>
      <c r="F85" s="21">
        <v>20615689518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8376016841</v>
      </c>
      <c r="F88" s="21">
        <v>1058000000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8535647</v>
      </c>
      <c r="F89" s="21">
        <v>23485932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/>
      <c r="F90" s="21"/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12262485190</v>
      </c>
      <c r="F91" s="21">
        <v>11542159523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41845282843</v>
      </c>
      <c r="F95" s="21">
        <v>43105486067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101620000000</v>
      </c>
      <c r="F97" s="21">
        <v>101620000000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/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838136082683</v>
      </c>
      <c r="F120" s="20">
        <f>F121+F139</f>
        <v>832113437872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838136082683</v>
      </c>
      <c r="F121" s="20">
        <f>F122+F125+F126+F127+F128+F129+F130+F131+F132+F133+F134+F137+F138</f>
        <v>832113437872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827222120000</v>
      </c>
      <c r="F122" s="20">
        <f>F123+F124</f>
        <v>827222120000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827222120000</v>
      </c>
      <c r="F123" s="21">
        <v>827222120000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-735703081</v>
      </c>
      <c r="F128" s="21">
        <v>-735703081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12264138227</v>
      </c>
      <c r="F131" s="21">
        <v>12264138227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949808972</v>
      </c>
      <c r="F133" s="21">
        <v>949808972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-1564281435</v>
      </c>
      <c r="F134" s="20">
        <f>F135+F136</f>
        <v>-7586926246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-7586926246</v>
      </c>
      <c r="F135" s="21">
        <v>-19208437349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6022644811</v>
      </c>
      <c r="F136" s="21">
        <v>11621511103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1017049321045</v>
      </c>
      <c r="F147" s="20">
        <f>F83+F120</f>
        <v>1010078258912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E30" sqref="E30"/>
    </sheetView>
  </sheetViews>
  <sheetFormatPr defaultColWidth="18.7109375" defaultRowHeight="12"/>
  <cols>
    <col min="1" max="1" width="41.421875" style="0" hidden="1" customWidth="1"/>
    <col min="2" max="2" width="51.00390625" style="0" customWidth="1"/>
    <col min="3" max="3" width="10.7109375" style="0" hidden="1" customWidth="1"/>
    <col min="4" max="4" width="14.281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9972283927</v>
      </c>
      <c r="F9" s="21">
        <v>6211529197</v>
      </c>
      <c r="G9" s="21">
        <v>35647563023</v>
      </c>
      <c r="H9" s="21">
        <v>22406897875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>
        <v>992034315</v>
      </c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9972283927</v>
      </c>
      <c r="F11" s="20">
        <f>F9-F10</f>
        <v>6211529197</v>
      </c>
      <c r="G11" s="20">
        <f>G9-G10</f>
        <v>34655528708</v>
      </c>
      <c r="H11" s="20">
        <f>H9-H10</f>
        <v>22406897875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8474383565</v>
      </c>
      <c r="F12" s="21">
        <v>5346959767</v>
      </c>
      <c r="G12" s="21">
        <v>29240142597</v>
      </c>
      <c r="H12" s="21">
        <v>18493325612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1497900362</v>
      </c>
      <c r="F13" s="20">
        <f>F11-F12</f>
        <v>864569430</v>
      </c>
      <c r="G13" s="20">
        <f>G11-G12</f>
        <v>5415386111</v>
      </c>
      <c r="H13" s="20">
        <f>H11-H12</f>
        <v>3913572263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1735305653</v>
      </c>
      <c r="F14" s="21">
        <v>3702542675</v>
      </c>
      <c r="G14" s="21">
        <v>7042888947</v>
      </c>
      <c r="H14" s="21">
        <v>11471887537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432395264</v>
      </c>
      <c r="F15" s="21">
        <v>259695556</v>
      </c>
      <c r="G15" s="21">
        <v>1279331606</v>
      </c>
      <c r="H15" s="21">
        <v>770618335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432395264</v>
      </c>
      <c r="F16" s="21">
        <v>259695556</v>
      </c>
      <c r="G16" s="21">
        <v>1279331606</v>
      </c>
      <c r="H16" s="21">
        <v>770618335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44191637</v>
      </c>
      <c r="F18" s="21">
        <v>95774639</v>
      </c>
      <c r="G18" s="21">
        <v>363709254</v>
      </c>
      <c r="H18" s="21">
        <v>226513478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1714088319</v>
      </c>
      <c r="F19" s="21">
        <v>2221839801</v>
      </c>
      <c r="G19" s="21">
        <v>5314362335</v>
      </c>
      <c r="H19" s="21">
        <v>6723701152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1042530795</v>
      </c>
      <c r="F20" s="20">
        <f>F13+F14-F15+F17-F18-F19</f>
        <v>1989802109</v>
      </c>
      <c r="G20" s="20">
        <f>G13+G14-G15+G17-G18-G19</f>
        <v>5500871863</v>
      </c>
      <c r="H20" s="20">
        <f>H13+H14-H15+H17-H18-H19</f>
        <v>7664626835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6000000</v>
      </c>
      <c r="F21" s="21">
        <v>115000000</v>
      </c>
      <c r="G21" s="21">
        <v>622562948</v>
      </c>
      <c r="H21" s="21">
        <v>793315323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28870000</v>
      </c>
      <c r="F22" s="21">
        <v>80475000</v>
      </c>
      <c r="G22" s="21">
        <v>100790000</v>
      </c>
      <c r="H22" s="21">
        <v>431675000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-22870000</v>
      </c>
      <c r="F23" s="20">
        <f>F21-F22</f>
        <v>34525000</v>
      </c>
      <c r="G23" s="20">
        <f>G21-G22</f>
        <v>521772948</v>
      </c>
      <c r="H23" s="20">
        <f>H21-H22</f>
        <v>361640323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1019660795</v>
      </c>
      <c r="F24" s="20">
        <f>F20+F23</f>
        <v>2024327109</v>
      </c>
      <c r="G24" s="20">
        <f>G20+G23</f>
        <v>6022644811</v>
      </c>
      <c r="H24" s="20">
        <f>H20+H23</f>
        <v>8026267158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1019660795</v>
      </c>
      <c r="F27" s="20">
        <f>F24-F25-F26</f>
        <v>2024327109</v>
      </c>
      <c r="G27" s="20">
        <f>G24-G25-G26</f>
        <v>6022644811</v>
      </c>
      <c r="H27" s="20">
        <f>H24-H25-H26</f>
        <v>8026267158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12</v>
      </c>
      <c r="F30" s="21">
        <v>25</v>
      </c>
      <c r="G30" s="21">
        <v>73</v>
      </c>
      <c r="H30" s="21">
        <v>97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2018-11-26T06:38:43Z</dcterms:modified>
  <cp:category/>
  <cp:version/>
  <cp:contentType/>
  <cp:contentStatus/>
</cp:coreProperties>
</file>